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5" i="1" l="1"/>
  <c r="B7" i="1"/>
  <c r="B18" i="1" l="1"/>
  <c r="D15" i="1" l="1"/>
  <c r="D14" i="1"/>
  <c r="C8" i="1"/>
  <c r="C6" i="1"/>
  <c r="D8" i="1" l="1"/>
  <c r="D6" i="1"/>
  <c r="B5" i="1"/>
  <c r="C5" i="1" s="1"/>
  <c r="D5" i="1" s="1"/>
  <c r="E4" i="1" s="1"/>
  <c r="C4" i="1"/>
  <c r="C3" i="1"/>
  <c r="D4" i="1" l="1"/>
  <c r="D3" i="1"/>
  <c r="E3" i="1"/>
  <c r="E2" i="1" s="1"/>
  <c r="D19" i="1" s="1"/>
  <c r="D11" i="1"/>
  <c r="C7" i="1"/>
  <c r="C18" i="1" s="1"/>
  <c r="C21" i="1" s="1"/>
  <c r="C22" i="1" s="1"/>
  <c r="C23" i="1" s="1"/>
  <c r="D18" i="1" l="1"/>
  <c r="D21" i="1" s="1"/>
  <c r="D22" i="1" s="1"/>
  <c r="D23" i="1" s="1"/>
  <c r="D7" i="1"/>
</calcChain>
</file>

<file path=xl/sharedStrings.xml><?xml version="1.0" encoding="utf-8"?>
<sst xmlns="http://schemas.openxmlformats.org/spreadsheetml/2006/main" count="39" uniqueCount="36">
  <si>
    <t>How much is your merchant monthly volume?</t>
  </si>
  <si>
    <t>How many transactions did you do?</t>
  </si>
  <si>
    <t>Average ticket size</t>
  </si>
  <si>
    <t>Program</t>
  </si>
  <si>
    <t>Cash Discount</t>
  </si>
  <si>
    <t>Percentage Debit Cards (if not sure enter 40)</t>
  </si>
  <si>
    <t>Monthly Special Processing Machine Z 11 (Enter 55)</t>
  </si>
  <si>
    <t>NEXT 3 QUESTIONS FOR CASH DISCOUNT ONLY:</t>
  </si>
  <si>
    <t>Fee (if any) for avg ticket size below 16.00</t>
  </si>
  <si>
    <t>Waiver Merchant Charges (enter 0 or % amt 10 = 10%)</t>
  </si>
  <si>
    <t>Other fees:</t>
  </si>
  <si>
    <t>Statement</t>
  </si>
  <si>
    <t>Batch</t>
  </si>
  <si>
    <t>XXXXXXXXXXXX</t>
  </si>
  <si>
    <t>XXXXXXXXXXXXX</t>
  </si>
  <si>
    <t>% of CD</t>
  </si>
  <si>
    <t>TOTAL MONTHLY SAVINGS</t>
  </si>
  <si>
    <t>TOTAL ANNUAL SAVINGS</t>
  </si>
  <si>
    <t>TOTAL SAVINGS OVER 3 YEARS</t>
  </si>
  <si>
    <t>Average Amount of Pass Thru Per Ticket</t>
  </si>
  <si>
    <t>TOTAL MERCHANT BILL (includes interchange)</t>
  </si>
  <si>
    <t>DLCC is an ISO for Finical Inc. All processing fees are on a month to month basis and DLCC will guarantee lowest fees.</t>
  </si>
  <si>
    <t>Percent Key Entry and Rewards Cards</t>
  </si>
  <si>
    <t>John Doe</t>
  </si>
  <si>
    <t>DLCC Comparison Analysis Prepared for:</t>
  </si>
  <si>
    <t>Tiered and Other Fees (Bucket)*</t>
  </si>
  <si>
    <t>% IC +</t>
  </si>
  <si>
    <t>PER TR</t>
  </si>
  <si>
    <t>Percent Cards Present Non Rewards (enter 25 if not sure)</t>
  </si>
  <si>
    <t>IC PLUS</t>
  </si>
  <si>
    <t>YOUR</t>
  </si>
  <si>
    <t>DLCC is an ISO for Beacon Inc. We promise to beat your current bill or $100.00 upon application.</t>
  </si>
  <si>
    <t>IC Plus is conventional Merchant pay pricing. This is just a pure merchant savings.</t>
  </si>
  <si>
    <t>* Tiered pricing is higher on lower average ticket size. IC Plus charges include all new bank charges under Other fees.</t>
  </si>
  <si>
    <t>**Cash Discount Program charges a Surcharge to the customer. You MUST post a sign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</si>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</sst>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37">
    <xf numFmtId="0" fontId="0" fillId="0" borderId="0" xfId="0"/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9" fontId="0" fillId="0" borderId="0" xfId="2" applyFont="1"/>
    <xf numFmtId="9" fontId="0" fillId="0" borderId="0" xfId="0" applyNumberFormat="1"/>
    <xf numFmtId="44" fontId="2" fillId="0" borderId="0" xfId="1" applyFont="1"/>
    <xf numFmtId="44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44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0" fontId="5" fillId="0" borderId="0" xfId="0" applyFont="1"/>
    <xf numFmtId="44" fontId="4" fillId="0" borderId="0" xfId="0" applyNumberFormat="1" applyFont="1"/>
    <xf numFmtId="44" fontId="5" fillId="0" borderId="0" xfId="1" applyFont="1"/>
    <xf numFmtId="44" fontId="5" fillId="0" borderId="0" xfId="0" applyNumberFormat="1" applyFont="1"/>
    <xf numFmtId="44" fontId="0" fillId="3" borderId="0" xfId="1" applyFont="1" applyFill="1" applyProtection="1">
      <protection locked="0"/>
    </xf>
    <xf numFmtId="1" fontId="0" fillId="3" borderId="0" xfId="1" applyNumberFormat="1" applyFont="1" applyFill="1" applyProtection="1">
      <protection locked="0"/>
    </xf>
    <xf numFmtId="9" fontId="0" fillId="3" borderId="0" xfId="2" applyFont="1" applyFill="1" applyProtection="1">
      <protection locked="0"/>
    </xf>
    <xf numFmtId="44" fontId="2" fillId="3" borderId="0" xfId="1" applyFont="1" applyFill="1" applyProtection="1">
      <protection locked="0"/>
    </xf>
    <xf numFmtId="9" fontId="2" fillId="3" borderId="0" xfId="2" applyFont="1" applyFill="1" applyProtection="1">
      <protection locked="0"/>
    </xf>
    <xf numFmtId="44" fontId="0" fillId="0" borderId="0" xfId="1" applyFont="1" applyProtection="1">
      <protection locked="0"/>
    </xf>
    <xf numFmtId="44" fontId="1" fillId="0" borderId="0" xfId="1" applyFont="1"/>
    <xf numFmtId="44" fontId="0" fillId="4" borderId="0" xfId="1" applyFont="1" applyFill="1" applyProtection="1"/>
    <xf numFmtId="9" fontId="0" fillId="4" borderId="0" xfId="2" applyFont="1" applyFill="1" applyProtection="1"/>
    <xf numFmtId="10" fontId="3" fillId="4" borderId="0" xfId="2" applyNumberFormat="1" applyFont="1" applyFill="1" applyProtection="1">
      <protection hidden="1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0" fillId="5" borderId="0" xfId="0" applyFont="1" applyFill="1"/>
    <xf numFmtId="0" fontId="2" fillId="5" borderId="0" xfId="0" applyFont="1" applyFill="1"/>
    <xf numFmtId="0" fontId="6" fillId="5" borderId="0" xfId="0" applyFont="1" applyFill="1"/>
    <xf numFmtId="0" fontId="8" fillId="5" borderId="0" xfId="0" applyFont="1" applyFill="1"/>
    <xf numFmtId="10" fontId="5" fillId="2" borderId="0" xfId="3" applyNumberFormat="1" applyFont="1" applyAlignment="1" applyProtection="1">
      <alignment horizontal="center"/>
      <protection locked="0"/>
    </xf>
    <xf numFmtId="44" fontId="5" fillId="0" borderId="0" xfId="1" applyFont="1" applyProtection="1"/>
    <xf numFmtId="0" fontId="2" fillId="0" borderId="0" xfId="0" applyFont="1"/>
    <xf numFmtId="10" fontId="2" fillId="0" borderId="0" xfId="2" applyNumberFormat="1" applyFont="1" applyAlignment="1">
      <alignment horizontal="center"/>
    </xf>
  </cellXfs>
  <cellStyles count="4">
    <cellStyle name="40% - Accent3" xfId="3" builtinId="39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549088</xdr:colOff>
      <xdr:row>5</xdr:row>
      <xdr:rowOff>313765</xdr:rowOff>
    </xdr:from>
    <xdr:ext cx="184731" cy="264560"/>
    <xdr:sp macro="" textlink="">
      <xdr:nvSpPr>
        <xdr:cNvPr id="2" name="TextBox 1"/>
        <xdr:cNvSpPr txBox="1"/>
      </xdr:nvSpPr>
      <xdr:spPr>
        <a:xfrm>
          <a:off x="8348382" y="1535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180975</xdr:colOff>
      <xdr:row>3</xdr:row>
      <xdr:rowOff>257175</xdr:rowOff>
    </xdr:from>
    <xdr:ext cx="3343275" cy="276225"/>
    <xdr:sp macro="" textlink="">
      <xdr:nvSpPr>
        <xdr:cNvPr id="3" name="TextBox 2"/>
        <xdr:cNvSpPr txBox="1"/>
      </xdr:nvSpPr>
      <xdr:spPr>
        <a:xfrm>
          <a:off x="7962900" y="1028700"/>
          <a:ext cx="3343275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400" b="1" baseline="0">
            <a:solidFill>
              <a:srgbClr val="0070C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Normal="100" workbookViewId="0">
      <selection activeCell="E25" sqref="E25"/>
    </sheetView>
  </sheetViews>
  <sheetFormatPr defaultRowHeight="15" x14ac:dyDescent="0.25"/>
  <cols>
    <col min="1" max="1" width="51" customWidth="1"/>
    <col min="2" max="2" width="13" style="1" customWidth="1"/>
    <col min="3" max="3" width="17.28515625" customWidth="1"/>
    <col min="4" max="4" width="19.5703125" customWidth="1"/>
  </cols>
  <sheetData>
    <row r="1" spans="1:5" ht="18.75" x14ac:dyDescent="0.3">
      <c r="A1" s="27" t="s">
        <v>24</v>
      </c>
      <c r="B1" s="10" t="s">
        <v>30</v>
      </c>
      <c r="C1" s="11" t="s">
        <v>29</v>
      </c>
      <c r="D1" s="11" t="s">
        <v>4</v>
      </c>
      <c r="E1" s="11" t="s">
        <v>15</v>
      </c>
    </row>
    <row r="2" spans="1:5" ht="18.75" x14ac:dyDescent="0.3">
      <c r="A2" s="28" t="s">
        <v>23</v>
      </c>
      <c r="B2" s="10" t="s">
        <v>3</v>
      </c>
      <c r="C2" s="11" t="s">
        <v>3</v>
      </c>
      <c r="D2" s="11" t="s">
        <v>3</v>
      </c>
      <c r="E2" s="33">
        <f>E3</f>
        <v>3.5000000000000003E-2</v>
      </c>
    </row>
    <row r="3" spans="1:5" ht="23.25" customHeight="1" x14ac:dyDescent="0.25">
      <c r="A3" s="29" t="s">
        <v>0</v>
      </c>
      <c r="B3" s="17">
        <v>62113.8</v>
      </c>
      <c r="C3" s="2">
        <f t="shared" ref="C3:D8" si="0">B3</f>
        <v>62113.8</v>
      </c>
      <c r="D3" s="2">
        <f t="shared" si="0"/>
        <v>62113.8</v>
      </c>
      <c r="E3" s="26">
        <f>IF(D5&lt;40,0.04,E4)</f>
        <v>3.5000000000000003E-2</v>
      </c>
    </row>
    <row r="4" spans="1:5" ht="21" customHeight="1" x14ac:dyDescent="0.25">
      <c r="A4" s="29" t="s">
        <v>1</v>
      </c>
      <c r="B4" s="18">
        <v>1550</v>
      </c>
      <c r="C4" s="3">
        <f t="shared" si="0"/>
        <v>1550</v>
      </c>
      <c r="D4" s="3">
        <f t="shared" si="0"/>
        <v>1550</v>
      </c>
      <c r="E4" s="26">
        <f>IF(D5&lt;80,0.035,0.0325)</f>
        <v>3.5000000000000003E-2</v>
      </c>
    </row>
    <row r="5" spans="1:5" ht="21.75" customHeight="1" x14ac:dyDescent="0.25">
      <c r="A5" s="29" t="s">
        <v>2</v>
      </c>
      <c r="B5" s="24">
        <f>B3/B4</f>
        <v>40.073419354838713</v>
      </c>
      <c r="C5" s="2">
        <f t="shared" si="0"/>
        <v>40.073419354838713</v>
      </c>
      <c r="D5" s="2">
        <f>C5</f>
        <v>40.073419354838713</v>
      </c>
    </row>
    <row r="6" spans="1:5" ht="28.5" customHeight="1" x14ac:dyDescent="0.25">
      <c r="A6" s="29" t="s">
        <v>28</v>
      </c>
      <c r="B6" s="19">
        <v>0.25</v>
      </c>
      <c r="C6" s="5">
        <f>B6</f>
        <v>0.25</v>
      </c>
      <c r="D6" s="5">
        <f t="shared" si="0"/>
        <v>0.25</v>
      </c>
      <c r="E6" s="8" t="s">
        <v>26</v>
      </c>
    </row>
    <row r="7" spans="1:5" ht="24.75" customHeight="1" x14ac:dyDescent="0.25">
      <c r="A7" s="29" t="s">
        <v>22</v>
      </c>
      <c r="B7" s="25">
        <f>1-B6-B8</f>
        <v>0.35</v>
      </c>
      <c r="C7" s="5">
        <f>B7</f>
        <v>0.35</v>
      </c>
      <c r="D7" s="5">
        <f t="shared" si="0"/>
        <v>0.35</v>
      </c>
      <c r="E7" s="36">
        <v>5.0000000000000001E-3</v>
      </c>
    </row>
    <row r="8" spans="1:5" ht="27" customHeight="1" x14ac:dyDescent="0.25">
      <c r="A8" s="29" t="s">
        <v>5</v>
      </c>
      <c r="B8" s="19">
        <v>0.4</v>
      </c>
      <c r="C8" s="4">
        <f>B8</f>
        <v>0.4</v>
      </c>
      <c r="D8" s="4">
        <f t="shared" si="0"/>
        <v>0.4</v>
      </c>
    </row>
    <row r="9" spans="1:5" ht="21" customHeight="1" x14ac:dyDescent="0.25">
      <c r="A9" s="30" t="s">
        <v>7</v>
      </c>
      <c r="B9" s="7" t="s">
        <v>13</v>
      </c>
      <c r="C9" s="8" t="s">
        <v>13</v>
      </c>
      <c r="D9" s="8" t="s">
        <v>14</v>
      </c>
      <c r="E9" s="8" t="s">
        <v>27</v>
      </c>
    </row>
    <row r="10" spans="1:5" ht="24" customHeight="1" x14ac:dyDescent="0.25">
      <c r="A10" s="31" t="s">
        <v>6</v>
      </c>
      <c r="D10" s="20">
        <v>110</v>
      </c>
      <c r="E10" s="8">
        <v>0.1</v>
      </c>
    </row>
    <row r="11" spans="1:5" ht="27" customHeight="1" x14ac:dyDescent="0.25">
      <c r="A11" s="31" t="s">
        <v>8</v>
      </c>
      <c r="D11" s="6">
        <f>IF(D5&gt;16,0,0.1*D4)</f>
        <v>0</v>
      </c>
    </row>
    <row r="12" spans="1:5" ht="23.25" customHeight="1" x14ac:dyDescent="0.25">
      <c r="A12" s="31" t="s">
        <v>9</v>
      </c>
      <c r="D12" s="21">
        <v>0</v>
      </c>
    </row>
    <row r="13" spans="1:5" ht="21.75" customHeight="1" x14ac:dyDescent="0.25">
      <c r="A13" s="32" t="s">
        <v>10</v>
      </c>
    </row>
    <row r="14" spans="1:5" x14ac:dyDescent="0.25">
      <c r="A14" s="31" t="s">
        <v>11</v>
      </c>
      <c r="B14" s="17">
        <v>10</v>
      </c>
      <c r="C14" s="17">
        <v>5</v>
      </c>
      <c r="D14" s="22">
        <f>C14</f>
        <v>5</v>
      </c>
    </row>
    <row r="15" spans="1:5" x14ac:dyDescent="0.25">
      <c r="A15" s="31" t="s">
        <v>12</v>
      </c>
      <c r="B15" s="17">
        <v>1.5</v>
      </c>
      <c r="C15" s="17">
        <f>0.25*25</f>
        <v>6.25</v>
      </c>
      <c r="D15" s="22">
        <f>C15</f>
        <v>6.25</v>
      </c>
    </row>
    <row r="16" spans="1:5" x14ac:dyDescent="0.25">
      <c r="A16" s="31" t="s">
        <v>25</v>
      </c>
      <c r="B16" s="17">
        <v>88.99</v>
      </c>
      <c r="C16" s="17">
        <v>45</v>
      </c>
      <c r="D16" s="22">
        <v>45</v>
      </c>
    </row>
    <row r="17" spans="1:5" ht="8.25" customHeight="1" x14ac:dyDescent="0.25"/>
    <row r="18" spans="1:5" ht="24.75" customHeight="1" x14ac:dyDescent="0.25">
      <c r="A18" s="13" t="s">
        <v>20</v>
      </c>
      <c r="B18" s="34">
        <f>(0.02*B3)+B14+B15+B16</f>
        <v>1342.7660000000001</v>
      </c>
      <c r="C18" s="15">
        <f>((C3*C6*0.0154)+(C4*C6*0.1))+((C3*C7*0.019)+(C4*C7*0.1))+((C3*C8*0.0005)+(C4*C8*0.22))+((C3*G9)+D4*E10)</f>
        <v>1049.01766</v>
      </c>
      <c r="D18" s="16">
        <f>D16+D14+D15+D10+D11+(D12*D3*E2)+4.95</f>
        <v>171.2</v>
      </c>
    </row>
    <row r="19" spans="1:5" ht="21.75" customHeight="1" x14ac:dyDescent="0.25">
      <c r="A19" s="12" t="s">
        <v>19</v>
      </c>
      <c r="D19" s="23">
        <f>E2*D5</f>
        <v>1.402569677419355</v>
      </c>
    </row>
    <row r="20" spans="1:5" ht="9.75" customHeight="1" x14ac:dyDescent="0.25">
      <c r="A20" s="12"/>
      <c r="D20" s="1"/>
    </row>
    <row r="21" spans="1:5" ht="26.25" customHeight="1" x14ac:dyDescent="0.3">
      <c r="A21" s="9" t="s">
        <v>16</v>
      </c>
      <c r="C21" s="14">
        <f>B18-C18</f>
        <v>293.7483400000001</v>
      </c>
      <c r="D21" s="14">
        <f>B18-D18</f>
        <v>1171.566</v>
      </c>
    </row>
    <row r="22" spans="1:5" ht="26.25" customHeight="1" x14ac:dyDescent="0.3">
      <c r="A22" s="9" t="s">
        <v>17</v>
      </c>
      <c r="C22" s="14">
        <f>C21*12</f>
        <v>3524.9800800000012</v>
      </c>
      <c r="D22" s="14">
        <f>D21*12</f>
        <v>14058.792000000001</v>
      </c>
    </row>
    <row r="23" spans="1:5" ht="24" customHeight="1" x14ac:dyDescent="0.3">
      <c r="A23" s="9" t="s">
        <v>18</v>
      </c>
      <c r="C23" s="14">
        <f>C22*3</f>
        <v>10574.940240000004</v>
      </c>
      <c r="D23" s="14">
        <f>D22*3</f>
        <v>42176.376000000004</v>
      </c>
      <c r="E23" s="35" t="s">
        <v>35</v>
      </c>
    </row>
    <row r="25" spans="1:5" x14ac:dyDescent="0.25">
      <c r="A25" s="12" t="s">
        <v>21</v>
      </c>
    </row>
    <row r="26" spans="1:5" x14ac:dyDescent="0.25">
      <c r="A26" s="12" t="s">
        <v>31</v>
      </c>
    </row>
    <row r="27" spans="1:5" x14ac:dyDescent="0.25">
      <c r="A27" s="12" t="s">
        <v>34</v>
      </c>
    </row>
    <row r="28" spans="1:5" x14ac:dyDescent="0.25">
      <c r="A28" s="12" t="s">
        <v>32</v>
      </c>
    </row>
    <row r="29" spans="1:5" x14ac:dyDescent="0.25">
      <c r="A29" s="12" t="s">
        <v>33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2017-06-03T20:33:11Z</dcterms:created>
  <dcterms:modified xsi:type="dcterms:W3CDTF">2018-07-17T01:50:12Z</dcterms:modified>
</cp:coreProperties>
</file>